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8595" windowHeight="9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Sheet1!$B$1:$M$46</definedName>
  </definedNames>
  <calcPr calcId="145621"/>
</workbook>
</file>

<file path=xl/calcChain.xml><?xml version="1.0" encoding="utf-8"?>
<calcChain xmlns="http://schemas.openxmlformats.org/spreadsheetml/2006/main">
  <c r="E10" i="1" l="1"/>
  <c r="D10" i="1"/>
  <c r="D35" i="1"/>
  <c r="E35" i="1" s="1"/>
  <c r="D36" i="1"/>
  <c r="E36" i="1" s="1"/>
  <c r="D37" i="1"/>
  <c r="E37" i="1" s="1"/>
  <c r="D38" i="1"/>
  <c r="E38" i="1" s="1"/>
  <c r="D39" i="1"/>
  <c r="E39" i="1" s="1"/>
  <c r="D34" i="1"/>
  <c r="E34" i="1" s="1"/>
  <c r="D11" i="1"/>
  <c r="E11" i="1" s="1"/>
  <c r="D12" i="1"/>
  <c r="E12" i="1" s="1"/>
  <c r="D13" i="1"/>
  <c r="E13" i="1" s="1"/>
  <c r="D14" i="1"/>
  <c r="E14" i="1" s="1"/>
  <c r="D15" i="1"/>
  <c r="E15" i="1" s="1"/>
  <c r="D23" i="1"/>
  <c r="E23" i="1" s="1"/>
  <c r="D24" i="1"/>
  <c r="E24" i="1" s="1"/>
  <c r="D25" i="1"/>
  <c r="E25" i="1" s="1"/>
  <c r="D26" i="1"/>
  <c r="D27" i="1"/>
  <c r="E27" i="1" s="1"/>
  <c r="D22" i="1"/>
  <c r="E22" i="1" s="1"/>
  <c r="E26" i="1" l="1"/>
  <c r="F24" i="1" s="1"/>
  <c r="F14" i="1"/>
  <c r="F35" i="1"/>
  <c r="F11" i="1"/>
  <c r="F10" i="1"/>
  <c r="F15" i="1"/>
  <c r="F37" i="1"/>
  <c r="F36" i="1"/>
  <c r="F38" i="1"/>
  <c r="F34" i="1"/>
  <c r="F39" i="1"/>
  <c r="F13" i="1"/>
  <c r="F12" i="1"/>
  <c r="F27" i="1" l="1"/>
  <c r="G27" i="1" s="1"/>
  <c r="F26" i="1"/>
  <c r="G26" i="1" s="1"/>
  <c r="F22" i="1"/>
  <c r="G22" i="1" s="1"/>
  <c r="F23" i="1"/>
  <c r="G23" i="1" s="1"/>
  <c r="F25" i="1"/>
  <c r="G25" i="1" s="1"/>
  <c r="G24" i="1"/>
  <c r="G38" i="1"/>
  <c r="G39" i="1"/>
  <c r="G34" i="1"/>
  <c r="G35" i="1"/>
  <c r="G36" i="1"/>
  <c r="G37" i="1"/>
  <c r="G12" i="1"/>
  <c r="G15" i="1"/>
  <c r="G11" i="1"/>
  <c r="G13" i="1"/>
  <c r="G10" i="1"/>
  <c r="G14" i="1"/>
  <c r="J14" i="1" l="1"/>
  <c r="I14" i="1"/>
  <c r="H14" i="1"/>
  <c r="I24" i="1"/>
  <c r="H24" i="1"/>
  <c r="J24" i="1"/>
  <c r="J10" i="1"/>
  <c r="L10" i="1" s="1"/>
  <c r="I10" i="1"/>
  <c r="H10" i="1"/>
  <c r="J35" i="1"/>
  <c r="I35" i="1"/>
  <c r="H35" i="1"/>
  <c r="J23" i="1"/>
  <c r="H23" i="1"/>
  <c r="I23" i="1"/>
  <c r="J13" i="1"/>
  <c r="H13" i="1"/>
  <c r="I13" i="1"/>
  <c r="J34" i="1"/>
  <c r="H34" i="1"/>
  <c r="I34" i="1"/>
  <c r="H22" i="1"/>
  <c r="J22" i="1"/>
  <c r="I22" i="1"/>
  <c r="J11" i="1"/>
  <c r="H11" i="1"/>
  <c r="I11" i="1"/>
  <c r="J39" i="1"/>
  <c r="I39" i="1"/>
  <c r="H39" i="1"/>
  <c r="I36" i="1"/>
  <c r="J36" i="1"/>
  <c r="H36" i="1"/>
  <c r="J15" i="1"/>
  <c r="H15" i="1"/>
  <c r="I15" i="1"/>
  <c r="I38" i="1"/>
  <c r="J38" i="1"/>
  <c r="H38" i="1"/>
  <c r="J12" i="1"/>
  <c r="H12" i="1"/>
  <c r="I12" i="1"/>
  <c r="I27" i="1"/>
  <c r="J27" i="1"/>
  <c r="H27" i="1"/>
  <c r="J26" i="1"/>
  <c r="I26" i="1"/>
  <c r="H26" i="1"/>
  <c r="H37" i="1"/>
  <c r="I37" i="1"/>
  <c r="J37" i="1"/>
  <c r="H25" i="1"/>
  <c r="I25" i="1"/>
  <c r="J25" i="1"/>
  <c r="K10" i="1" l="1"/>
  <c r="K34" i="1"/>
  <c r="L34" i="1"/>
  <c r="M34" i="1"/>
  <c r="K15" i="1"/>
  <c r="L15" i="1"/>
  <c r="M15" i="1"/>
  <c r="L35" i="1"/>
  <c r="K35" i="1"/>
  <c r="M35" i="1"/>
  <c r="M10" i="1"/>
  <c r="K11" i="1"/>
  <c r="L11" i="1"/>
  <c r="M11" i="1"/>
  <c r="K14" i="1"/>
  <c r="L14" i="1"/>
  <c r="M14" i="1"/>
  <c r="K12" i="1"/>
  <c r="L12" i="1"/>
  <c r="M12" i="1"/>
  <c r="L36" i="1"/>
  <c r="M36" i="1"/>
  <c r="K36" i="1"/>
  <c r="L13" i="1"/>
  <c r="M13" i="1"/>
  <c r="K13" i="1"/>
  <c r="K37" i="1"/>
  <c r="L37" i="1"/>
  <c r="M37" i="1"/>
  <c r="L22" i="1"/>
  <c r="K22" i="1"/>
  <c r="M22" i="1"/>
  <c r="K25" i="1"/>
  <c r="M25" i="1"/>
  <c r="L25" i="1"/>
  <c r="M26" i="1"/>
  <c r="K26" i="1"/>
  <c r="L26" i="1"/>
  <c r="L38" i="1"/>
  <c r="K38" i="1"/>
  <c r="M38" i="1"/>
  <c r="K24" i="1"/>
  <c r="L24" i="1"/>
  <c r="M24" i="1"/>
  <c r="K23" i="1"/>
  <c r="M23" i="1"/>
  <c r="L23" i="1"/>
  <c r="M27" i="1"/>
  <c r="L27" i="1"/>
  <c r="K27" i="1"/>
  <c r="K39" i="1"/>
  <c r="L39" i="1"/>
  <c r="M39" i="1"/>
</calcChain>
</file>

<file path=xl/sharedStrings.xml><?xml version="1.0" encoding="utf-8"?>
<sst xmlns="http://schemas.openxmlformats.org/spreadsheetml/2006/main" count="90" uniqueCount="32">
  <si>
    <t>LYS</t>
  </si>
  <si>
    <t>Båd 1</t>
  </si>
  <si>
    <t>Båd 2</t>
  </si>
  <si>
    <t>Båd 3</t>
  </si>
  <si>
    <t>Båd 4</t>
  </si>
  <si>
    <t>Båd 5</t>
  </si>
  <si>
    <t>Båd 6</t>
  </si>
  <si>
    <t>Knob</t>
  </si>
  <si>
    <t>h,dd</t>
  </si>
  <si>
    <t>Korr. Tid</t>
  </si>
  <si>
    <t>Korr. Hastighed</t>
  </si>
  <si>
    <t>Respit tid</t>
  </si>
  <si>
    <t>m</t>
  </si>
  <si>
    <t>s</t>
  </si>
  <si>
    <t>Båd</t>
  </si>
  <si>
    <t>Sm</t>
  </si>
  <si>
    <t>Starttid</t>
  </si>
  <si>
    <t>h</t>
  </si>
  <si>
    <t>Plus tid</t>
  </si>
  <si>
    <t>Respittid</t>
  </si>
  <si>
    <t>Kn</t>
  </si>
  <si>
    <t>Hurtigste båd, hastighed   =</t>
  </si>
  <si>
    <t>Regattaklassen</t>
  </si>
  <si>
    <t xml:space="preserve">      Banelængde =</t>
  </si>
  <si>
    <t>Arresø Sejlklub                          "Omvendt start"</t>
  </si>
  <si>
    <t>Gule felter er variable værdier</t>
  </si>
  <si>
    <t xml:space="preserve">  Ref: SAa / 29-JAN-20</t>
  </si>
  <si>
    <t xml:space="preserve">Fordel ved omvendt start i Arresø: </t>
  </si>
  <si>
    <t>Vinden lægger sig typisk i den sidste time =&gt; Problem for Triss både.</t>
  </si>
  <si>
    <t>Ved omvendt start er dette problem elimineret.</t>
  </si>
  <si>
    <t>Ulempe ved omvendt start:</t>
  </si>
  <si>
    <t>Den skønnede gennemsnithastighed for hurtigste båd er den vigtigste parameter og den mest usikre parameter.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</si>
</sst>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3" fillId="0" borderId="14" xfId="0" applyFont="1" applyBorder="1"/>
    <xf numFmtId="0" fontId="1" fillId="0" borderId="17" xfId="0" applyFont="1" applyBorder="1"/>
    <xf numFmtId="2" fontId="3" fillId="2" borderId="14" xfId="0" applyNumberFormat="1" applyFont="1" applyFill="1" applyBorder="1" applyAlignment="1">
      <alignment horizontal="right"/>
    </xf>
    <xf numFmtId="0" fontId="3" fillId="0" borderId="31" xfId="0" applyFont="1" applyBorder="1"/>
    <xf numFmtId="0" fontId="1" fillId="0" borderId="31" xfId="0" applyFont="1" applyBorder="1"/>
    <xf numFmtId="0" fontId="1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" fontId="1" fillId="0" borderId="14" xfId="0" applyNumberFormat="1" applyFont="1" applyBorder="1" applyAlignment="1">
      <alignment horizontal="center"/>
    </xf>
    <xf numFmtId="1" fontId="1" fillId="0" borderId="27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0" fontId="1" fillId="0" borderId="26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0" borderId="21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2" fontId="1" fillId="0" borderId="22" xfId="0" applyNumberFormat="1" applyFont="1" applyBorder="1" applyAlignment="1">
      <alignment horizontal="center"/>
    </xf>
    <xf numFmtId="1" fontId="1" fillId="0" borderId="15" xfId="0" applyNumberFormat="1" applyFont="1" applyBorder="1" applyAlignment="1">
      <alignment horizontal="center"/>
    </xf>
    <xf numFmtId="1" fontId="1" fillId="0" borderId="29" xfId="0" applyNumberFormat="1" applyFont="1" applyBorder="1" applyAlignment="1">
      <alignment horizontal="center"/>
    </xf>
    <xf numFmtId="0" fontId="1" fillId="0" borderId="25" xfId="0" applyNumberFormat="1" applyFont="1" applyBorder="1" applyAlignment="1">
      <alignment horizontal="center"/>
    </xf>
    <xf numFmtId="0" fontId="1" fillId="0" borderId="23" xfId="0" applyNumberFormat="1" applyFont="1" applyBorder="1" applyAlignment="1">
      <alignment horizontal="center"/>
    </xf>
    <xf numFmtId="0" fontId="1" fillId="0" borderId="24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0" xfId="0" applyFont="1" applyBorder="1"/>
    <xf numFmtId="0" fontId="3" fillId="0" borderId="17" xfId="0" applyFont="1" applyBorder="1" applyAlignment="1">
      <alignment horizontal="center"/>
    </xf>
    <xf numFmtId="0" fontId="3" fillId="0" borderId="27" xfId="0" applyFont="1" applyFill="1" applyBorder="1" applyAlignment="1">
      <alignment horizontal="center"/>
    </xf>
    <xf numFmtId="2" fontId="1" fillId="0" borderId="30" xfId="0" applyNumberFormat="1" applyFont="1" applyBorder="1" applyAlignment="1">
      <alignment horizontal="center"/>
    </xf>
    <xf numFmtId="0" fontId="1" fillId="0" borderId="32" xfId="0" applyNumberFormat="1" applyFont="1" applyBorder="1" applyAlignment="1">
      <alignment horizontal="center"/>
    </xf>
    <xf numFmtId="0" fontId="1" fillId="0" borderId="18" xfId="0" applyNumberFormat="1" applyFont="1" applyBorder="1" applyAlignment="1">
      <alignment horizontal="center"/>
    </xf>
    <xf numFmtId="0" fontId="1" fillId="0" borderId="33" xfId="0" applyNumberFormat="1" applyFont="1" applyBorder="1" applyAlignment="1">
      <alignment horizontal="center"/>
    </xf>
    <xf numFmtId="0" fontId="1" fillId="0" borderId="17" xfId="0" applyNumberFormat="1" applyFont="1" applyBorder="1" applyAlignment="1">
      <alignment horizontal="center"/>
    </xf>
    <xf numFmtId="0" fontId="1" fillId="0" borderId="27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28" xfId="0" applyNumberFormat="1" applyFont="1" applyBorder="1" applyAlignment="1">
      <alignment horizontal="center"/>
    </xf>
    <xf numFmtId="0" fontId="1" fillId="0" borderId="29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14" xfId="0" applyFont="1" applyFill="1" applyBorder="1"/>
    <xf numFmtId="164" fontId="1" fillId="0" borderId="5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3" fillId="2" borderId="14" xfId="0" applyNumberFormat="1" applyFont="1" applyFill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6"/>
  <sheetViews>
    <sheetView tabSelected="1" workbookViewId="0">
      <selection activeCell="E11" sqref="E11"/>
    </sheetView>
  </sheetViews>
  <sheetFormatPr defaultRowHeight="14.25" x14ac:dyDescent="0.2"/>
  <cols>
    <col min="1" max="1" width="9.140625" style="1"/>
    <col min="2" max="2" width="10.5703125" style="1" customWidth="1"/>
    <col min="3" max="3" width="9.140625" style="1"/>
    <col min="4" max="4" width="17.7109375" style="1" customWidth="1"/>
    <col min="5" max="5" width="10.140625" style="1" customWidth="1"/>
    <col min="6" max="6" width="11.140625" style="1" customWidth="1"/>
    <col min="7" max="7" width="9.5703125" style="1" customWidth="1"/>
    <col min="8" max="8" width="4.140625" style="1" customWidth="1"/>
    <col min="9" max="9" width="4.42578125" style="1" customWidth="1"/>
    <col min="10" max="10" width="8.42578125" style="1" customWidth="1"/>
    <col min="11" max="11" width="3.85546875" style="1" customWidth="1"/>
    <col min="12" max="12" width="7.140625" style="1" customWidth="1"/>
    <col min="13" max="13" width="4.140625" style="7" customWidth="1"/>
    <col min="14" max="16384" width="9.140625" style="1"/>
  </cols>
  <sheetData>
    <row r="1" spans="2:13" ht="27" customHeight="1" x14ac:dyDescent="0.2">
      <c r="B1" s="68" t="s">
        <v>24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2:13" ht="24" customHeight="1" x14ac:dyDescent="0.2">
      <c r="B2" s="69" t="s">
        <v>22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2:13" ht="11.25" customHeight="1" x14ac:dyDescent="0.2"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2:13" x14ac:dyDescent="0.2">
      <c r="B4" s="76" t="s">
        <v>25</v>
      </c>
      <c r="C4" s="76"/>
      <c r="D4" s="76"/>
      <c r="M4" s="77" t="s">
        <v>26</v>
      </c>
    </row>
    <row r="6" spans="2:13" ht="15" x14ac:dyDescent="0.25">
      <c r="B6" s="2" t="s">
        <v>23</v>
      </c>
      <c r="C6" s="3"/>
      <c r="D6" s="4">
        <v>5</v>
      </c>
      <c r="E6" s="5" t="s">
        <v>15</v>
      </c>
      <c r="G6" s="2" t="s">
        <v>21</v>
      </c>
      <c r="H6" s="3"/>
      <c r="I6" s="3"/>
      <c r="J6" s="6"/>
      <c r="K6" s="63"/>
      <c r="L6" s="66">
        <v>3</v>
      </c>
      <c r="M6" s="67" t="s">
        <v>20</v>
      </c>
    </row>
    <row r="7" spans="2:13" ht="15" thickBot="1" x14ac:dyDescent="0.25"/>
    <row r="8" spans="2:13" s="7" customFormat="1" ht="15" x14ac:dyDescent="0.25">
      <c r="B8" s="8" t="s">
        <v>14</v>
      </c>
      <c r="C8" s="9" t="s">
        <v>0</v>
      </c>
      <c r="D8" s="10" t="s">
        <v>10</v>
      </c>
      <c r="E8" s="10" t="s">
        <v>9</v>
      </c>
      <c r="F8" s="11" t="s">
        <v>19</v>
      </c>
      <c r="G8" s="73" t="s">
        <v>18</v>
      </c>
      <c r="H8" s="74"/>
      <c r="I8" s="75"/>
      <c r="J8" s="70" t="s">
        <v>16</v>
      </c>
      <c r="K8" s="71"/>
      <c r="L8" s="71"/>
      <c r="M8" s="72"/>
    </row>
    <row r="9" spans="2:13" ht="15" x14ac:dyDescent="0.25">
      <c r="B9" s="12"/>
      <c r="C9" s="13"/>
      <c r="D9" s="14" t="s">
        <v>7</v>
      </c>
      <c r="E9" s="14" t="s">
        <v>8</v>
      </c>
      <c r="F9" s="15" t="s">
        <v>8</v>
      </c>
      <c r="G9" s="13" t="s">
        <v>8</v>
      </c>
      <c r="H9" s="14" t="s">
        <v>12</v>
      </c>
      <c r="I9" s="16" t="s">
        <v>13</v>
      </c>
      <c r="J9" s="17" t="s">
        <v>8</v>
      </c>
      <c r="K9" s="18" t="s">
        <v>17</v>
      </c>
      <c r="L9" s="19" t="s">
        <v>12</v>
      </c>
      <c r="M9" s="20" t="s">
        <v>13</v>
      </c>
    </row>
    <row r="10" spans="2:13" ht="15" x14ac:dyDescent="0.25">
      <c r="B10" s="21" t="s">
        <v>1</v>
      </c>
      <c r="C10" s="22">
        <v>0.95</v>
      </c>
      <c r="D10" s="64">
        <f t="shared" ref="D10:D15" si="0">L$6*C10</f>
        <v>2.8499999999999996</v>
      </c>
      <c r="E10" s="23">
        <f t="shared" ref="E10:E15" si="1">D$6/D10</f>
        <v>1.7543859649122808</v>
      </c>
      <c r="F10" s="24">
        <f t="shared" ref="F10:F15" si="2">E10-E$14</f>
        <v>8.7719298245614086E-2</v>
      </c>
      <c r="G10" s="25">
        <f>F$12-F10</f>
        <v>0.22974101921470336</v>
      </c>
      <c r="H10" s="26">
        <f>MINUTE(G10/24)</f>
        <v>13</v>
      </c>
      <c r="I10" s="27">
        <f>SECOND(G10/24)</f>
        <v>47</v>
      </c>
      <c r="J10" s="28">
        <f>17+G10</f>
        <v>17.229741019214703</v>
      </c>
      <c r="K10" s="29">
        <f t="shared" ref="K10:K15" si="3">HOUR($J10/24)</f>
        <v>17</v>
      </c>
      <c r="L10" s="30">
        <f t="shared" ref="L10:L15" si="4">MINUTE($J10/24)</f>
        <v>13</v>
      </c>
      <c r="M10" s="31">
        <f t="shared" ref="M10:M15" si="5">SECOND($J10/24)</f>
        <v>47</v>
      </c>
    </row>
    <row r="11" spans="2:13" ht="15" x14ac:dyDescent="0.25">
      <c r="B11" s="21" t="s">
        <v>2</v>
      </c>
      <c r="C11" s="22">
        <v>0.85</v>
      </c>
      <c r="D11" s="64">
        <f t="shared" si="0"/>
        <v>2.5499999999999998</v>
      </c>
      <c r="E11" s="23">
        <f t="shared" si="1"/>
        <v>1.9607843137254903</v>
      </c>
      <c r="F11" s="24">
        <f t="shared" si="2"/>
        <v>0.29411764705882359</v>
      </c>
      <c r="G11" s="25">
        <f t="shared" ref="G11:G15" si="6">F$12-F11</f>
        <v>2.3342670401493848E-2</v>
      </c>
      <c r="H11" s="26">
        <f t="shared" ref="H11:H15" si="7">MINUTE(G11/24)</f>
        <v>1</v>
      </c>
      <c r="I11" s="27">
        <f t="shared" ref="I11:I15" si="8">SECOND(G11/24)</f>
        <v>24</v>
      </c>
      <c r="J11" s="28">
        <f t="shared" ref="J11:J15" si="9">17+G11</f>
        <v>17.023342670401494</v>
      </c>
      <c r="K11" s="29">
        <f t="shared" si="3"/>
        <v>17</v>
      </c>
      <c r="L11" s="30">
        <f t="shared" si="4"/>
        <v>1</v>
      </c>
      <c r="M11" s="31">
        <f t="shared" si="5"/>
        <v>24</v>
      </c>
    </row>
    <row r="12" spans="2:13" ht="15" x14ac:dyDescent="0.25">
      <c r="B12" s="21" t="s">
        <v>3</v>
      </c>
      <c r="C12" s="22">
        <v>0.84</v>
      </c>
      <c r="D12" s="64">
        <f t="shared" si="0"/>
        <v>2.52</v>
      </c>
      <c r="E12" s="23">
        <f t="shared" si="1"/>
        <v>1.9841269841269842</v>
      </c>
      <c r="F12" s="24">
        <f t="shared" si="2"/>
        <v>0.31746031746031744</v>
      </c>
      <c r="G12" s="25">
        <f t="shared" si="6"/>
        <v>0</v>
      </c>
      <c r="H12" s="26">
        <f t="shared" si="7"/>
        <v>0</v>
      </c>
      <c r="I12" s="27">
        <f t="shared" si="8"/>
        <v>0</v>
      </c>
      <c r="J12" s="28">
        <f t="shared" si="9"/>
        <v>17</v>
      </c>
      <c r="K12" s="29">
        <f t="shared" si="3"/>
        <v>17</v>
      </c>
      <c r="L12" s="30">
        <f t="shared" si="4"/>
        <v>0</v>
      </c>
      <c r="M12" s="31">
        <f t="shared" si="5"/>
        <v>0</v>
      </c>
    </row>
    <row r="13" spans="2:13" ht="15" x14ac:dyDescent="0.25">
      <c r="B13" s="21" t="s">
        <v>4</v>
      </c>
      <c r="C13" s="22">
        <v>0.88</v>
      </c>
      <c r="D13" s="64">
        <f t="shared" si="0"/>
        <v>2.64</v>
      </c>
      <c r="E13" s="23">
        <f t="shared" si="1"/>
        <v>1.8939393939393938</v>
      </c>
      <c r="F13" s="24">
        <f t="shared" si="2"/>
        <v>0.22727272727272707</v>
      </c>
      <c r="G13" s="25">
        <f t="shared" si="6"/>
        <v>9.0187590187590372E-2</v>
      </c>
      <c r="H13" s="26">
        <f t="shared" si="7"/>
        <v>5</v>
      </c>
      <c r="I13" s="27">
        <f t="shared" si="8"/>
        <v>25</v>
      </c>
      <c r="J13" s="28">
        <f t="shared" si="9"/>
        <v>17.09018759018759</v>
      </c>
      <c r="K13" s="29">
        <f t="shared" si="3"/>
        <v>17</v>
      </c>
      <c r="L13" s="30">
        <f t="shared" si="4"/>
        <v>5</v>
      </c>
      <c r="M13" s="31">
        <f t="shared" si="5"/>
        <v>25</v>
      </c>
    </row>
    <row r="14" spans="2:13" ht="15" x14ac:dyDescent="0.25">
      <c r="B14" s="21" t="s">
        <v>5</v>
      </c>
      <c r="C14" s="22">
        <v>1</v>
      </c>
      <c r="D14" s="64">
        <f t="shared" si="0"/>
        <v>3</v>
      </c>
      <c r="E14" s="23">
        <f t="shared" si="1"/>
        <v>1.6666666666666667</v>
      </c>
      <c r="F14" s="24">
        <f t="shared" si="2"/>
        <v>0</v>
      </c>
      <c r="G14" s="25">
        <f t="shared" si="6"/>
        <v>0.31746031746031744</v>
      </c>
      <c r="H14" s="26">
        <f t="shared" si="7"/>
        <v>19</v>
      </c>
      <c r="I14" s="27">
        <f t="shared" si="8"/>
        <v>3</v>
      </c>
      <c r="J14" s="28">
        <f t="shared" si="9"/>
        <v>17.317460317460316</v>
      </c>
      <c r="K14" s="29">
        <f t="shared" si="3"/>
        <v>17</v>
      </c>
      <c r="L14" s="30">
        <f t="shared" si="4"/>
        <v>19</v>
      </c>
      <c r="M14" s="31">
        <f t="shared" si="5"/>
        <v>3</v>
      </c>
    </row>
    <row r="15" spans="2:13" ht="15.75" thickBot="1" x14ac:dyDescent="0.3">
      <c r="B15" s="32" t="s">
        <v>6</v>
      </c>
      <c r="C15" s="33">
        <v>0.9</v>
      </c>
      <c r="D15" s="65">
        <f t="shared" si="0"/>
        <v>2.7</v>
      </c>
      <c r="E15" s="34">
        <f t="shared" si="1"/>
        <v>1.8518518518518516</v>
      </c>
      <c r="F15" s="35">
        <f t="shared" si="2"/>
        <v>0.1851851851851849</v>
      </c>
      <c r="G15" s="36">
        <f t="shared" si="6"/>
        <v>0.13227513227513255</v>
      </c>
      <c r="H15" s="37">
        <f t="shared" si="7"/>
        <v>7</v>
      </c>
      <c r="I15" s="38">
        <f t="shared" si="8"/>
        <v>56</v>
      </c>
      <c r="J15" s="36">
        <f t="shared" si="9"/>
        <v>17.132275132275133</v>
      </c>
      <c r="K15" s="39">
        <f t="shared" si="3"/>
        <v>17</v>
      </c>
      <c r="L15" s="40">
        <f t="shared" si="4"/>
        <v>7</v>
      </c>
      <c r="M15" s="41">
        <f t="shared" si="5"/>
        <v>56</v>
      </c>
    </row>
    <row r="16" spans="2:13" ht="15" x14ac:dyDescent="0.25">
      <c r="B16" s="19"/>
      <c r="C16" s="42"/>
      <c r="D16" s="42"/>
      <c r="E16" s="42"/>
      <c r="F16" s="42"/>
      <c r="G16" s="42"/>
      <c r="H16" s="43"/>
      <c r="I16" s="43"/>
      <c r="J16" s="42"/>
      <c r="K16" s="30"/>
      <c r="L16" s="30"/>
      <c r="M16" s="30"/>
    </row>
    <row r="17" spans="2:13" ht="15" x14ac:dyDescent="0.25">
      <c r="B17" s="19"/>
      <c r="C17" s="42"/>
      <c r="D17" s="42"/>
      <c r="E17" s="42"/>
      <c r="F17" s="42"/>
      <c r="G17" s="42"/>
      <c r="H17" s="43"/>
      <c r="I17" s="43"/>
      <c r="J17" s="42"/>
      <c r="K17" s="30"/>
      <c r="L17" s="30"/>
      <c r="M17" s="30"/>
    </row>
    <row r="18" spans="2:13" ht="15" x14ac:dyDescent="0.25">
      <c r="B18" s="2" t="s">
        <v>23</v>
      </c>
      <c r="C18" s="6"/>
      <c r="D18" s="4">
        <v>7</v>
      </c>
      <c r="E18" s="5" t="s">
        <v>15</v>
      </c>
      <c r="G18" s="2" t="s">
        <v>21</v>
      </c>
      <c r="H18" s="3"/>
      <c r="I18" s="3"/>
      <c r="J18" s="6"/>
      <c r="K18" s="44"/>
      <c r="L18" s="66">
        <v>4</v>
      </c>
      <c r="M18" s="67" t="s">
        <v>20</v>
      </c>
    </row>
    <row r="19" spans="2:13" ht="15" thickBot="1" x14ac:dyDescent="0.25">
      <c r="H19" s="45"/>
      <c r="K19" s="30"/>
      <c r="L19" s="30"/>
      <c r="M19" s="30"/>
    </row>
    <row r="20" spans="2:13" s="7" customFormat="1" ht="15" x14ac:dyDescent="0.25">
      <c r="B20" s="8" t="s">
        <v>14</v>
      </c>
      <c r="C20" s="9" t="s">
        <v>0</v>
      </c>
      <c r="D20" s="10" t="s">
        <v>10</v>
      </c>
      <c r="E20" s="10" t="s">
        <v>9</v>
      </c>
      <c r="F20" s="11" t="s">
        <v>11</v>
      </c>
      <c r="G20" s="73" t="s">
        <v>18</v>
      </c>
      <c r="H20" s="74"/>
      <c r="I20" s="75"/>
      <c r="J20" s="70" t="s">
        <v>16</v>
      </c>
      <c r="K20" s="71"/>
      <c r="L20" s="71"/>
      <c r="M20" s="72"/>
    </row>
    <row r="21" spans="2:13" ht="15" x14ac:dyDescent="0.25">
      <c r="B21" s="12"/>
      <c r="C21" s="13"/>
      <c r="D21" s="14" t="s">
        <v>7</v>
      </c>
      <c r="E21" s="14" t="s">
        <v>8</v>
      </c>
      <c r="F21" s="15" t="s">
        <v>8</v>
      </c>
      <c r="G21" s="13" t="s">
        <v>8</v>
      </c>
      <c r="H21" s="14" t="s">
        <v>12</v>
      </c>
      <c r="I21" s="16" t="s">
        <v>13</v>
      </c>
      <c r="J21" s="21" t="s">
        <v>8</v>
      </c>
      <c r="K21" s="15" t="s">
        <v>17</v>
      </c>
      <c r="L21" s="46" t="s">
        <v>12</v>
      </c>
      <c r="M21" s="47" t="s">
        <v>13</v>
      </c>
    </row>
    <row r="22" spans="2:13" ht="15" x14ac:dyDescent="0.25">
      <c r="B22" s="21" t="s">
        <v>1</v>
      </c>
      <c r="C22" s="22">
        <v>0.95</v>
      </c>
      <c r="D22" s="64">
        <f t="shared" ref="D22:D27" si="10">L$18*C22</f>
        <v>3.8</v>
      </c>
      <c r="E22" s="23">
        <f t="shared" ref="E22:E27" si="11">D$18/D22</f>
        <v>1.8421052631578949</v>
      </c>
      <c r="F22" s="24">
        <f t="shared" ref="F22:F27" si="12">E22-E$26</f>
        <v>9.2105263157894912E-2</v>
      </c>
      <c r="G22" s="25">
        <f>F$24-F22</f>
        <v>0.24122807017543857</v>
      </c>
      <c r="H22" s="26">
        <f>MINUTE(G22/24)</f>
        <v>14</v>
      </c>
      <c r="I22" s="27">
        <f>SECOND(G22/24)</f>
        <v>28</v>
      </c>
      <c r="J22" s="48">
        <f>17+G22</f>
        <v>17.241228070175438</v>
      </c>
      <c r="K22" s="49">
        <f t="shared" ref="K22:K27" si="13">HOUR($J22/24)</f>
        <v>17</v>
      </c>
      <c r="L22" s="50">
        <f t="shared" ref="L22:L27" si="14">MINUTE($J22/24)</f>
        <v>14</v>
      </c>
      <c r="M22" s="51">
        <f t="shared" ref="M22:M27" si="15">SECOND($J22/24)</f>
        <v>28</v>
      </c>
    </row>
    <row r="23" spans="2:13" ht="15" x14ac:dyDescent="0.25">
      <c r="B23" s="21" t="s">
        <v>2</v>
      </c>
      <c r="C23" s="22">
        <v>0.85</v>
      </c>
      <c r="D23" s="64">
        <f t="shared" si="10"/>
        <v>3.4</v>
      </c>
      <c r="E23" s="23">
        <f t="shared" si="11"/>
        <v>2.0588235294117649</v>
      </c>
      <c r="F23" s="24">
        <f t="shared" si="12"/>
        <v>0.30882352941176494</v>
      </c>
      <c r="G23" s="25">
        <f t="shared" ref="G23:G27" si="16">F$24-F23</f>
        <v>2.450980392156854E-2</v>
      </c>
      <c r="H23" s="26">
        <f t="shared" ref="H23:H27" si="17">MINUTE(G23/24)</f>
        <v>1</v>
      </c>
      <c r="I23" s="27">
        <f t="shared" ref="I23:I27" si="18">SECOND(G23/24)</f>
        <v>28</v>
      </c>
      <c r="J23" s="25">
        <f t="shared" ref="J23:J27" si="19">17+G23</f>
        <v>17.024509803921568</v>
      </c>
      <c r="K23" s="44">
        <f t="shared" si="13"/>
        <v>17</v>
      </c>
      <c r="L23" s="52">
        <f t="shared" si="14"/>
        <v>1</v>
      </c>
      <c r="M23" s="53">
        <f t="shared" si="15"/>
        <v>28</v>
      </c>
    </row>
    <row r="24" spans="2:13" ht="15" x14ac:dyDescent="0.25">
      <c r="B24" s="21" t="s">
        <v>3</v>
      </c>
      <c r="C24" s="22">
        <v>0.84</v>
      </c>
      <c r="D24" s="64">
        <f t="shared" si="10"/>
        <v>3.36</v>
      </c>
      <c r="E24" s="23">
        <f t="shared" si="11"/>
        <v>2.0833333333333335</v>
      </c>
      <c r="F24" s="24">
        <f t="shared" si="12"/>
        <v>0.33333333333333348</v>
      </c>
      <c r="G24" s="25">
        <f t="shared" si="16"/>
        <v>0</v>
      </c>
      <c r="H24" s="26">
        <f t="shared" si="17"/>
        <v>0</v>
      </c>
      <c r="I24" s="27">
        <f t="shared" si="18"/>
        <v>0</v>
      </c>
      <c r="J24" s="25">
        <f t="shared" si="19"/>
        <v>17</v>
      </c>
      <c r="K24" s="44">
        <f t="shared" si="13"/>
        <v>17</v>
      </c>
      <c r="L24" s="52">
        <f t="shared" si="14"/>
        <v>0</v>
      </c>
      <c r="M24" s="53">
        <f t="shared" si="15"/>
        <v>0</v>
      </c>
    </row>
    <row r="25" spans="2:13" ht="15" x14ac:dyDescent="0.25">
      <c r="B25" s="21" t="s">
        <v>4</v>
      </c>
      <c r="C25" s="22">
        <v>0.88</v>
      </c>
      <c r="D25" s="64">
        <f t="shared" si="10"/>
        <v>3.52</v>
      </c>
      <c r="E25" s="23">
        <f t="shared" si="11"/>
        <v>1.9886363636363635</v>
      </c>
      <c r="F25" s="24">
        <f t="shared" si="12"/>
        <v>0.23863636363636354</v>
      </c>
      <c r="G25" s="25">
        <f t="shared" si="16"/>
        <v>9.4696969696969946E-2</v>
      </c>
      <c r="H25" s="26">
        <f t="shared" si="17"/>
        <v>5</v>
      </c>
      <c r="I25" s="27">
        <f t="shared" si="18"/>
        <v>41</v>
      </c>
      <c r="J25" s="25">
        <f t="shared" si="19"/>
        <v>17.094696969696969</v>
      </c>
      <c r="K25" s="44">
        <f t="shared" si="13"/>
        <v>17</v>
      </c>
      <c r="L25" s="52">
        <f t="shared" si="14"/>
        <v>5</v>
      </c>
      <c r="M25" s="53">
        <f t="shared" si="15"/>
        <v>41</v>
      </c>
    </row>
    <row r="26" spans="2:13" ht="15" x14ac:dyDescent="0.25">
      <c r="B26" s="21" t="s">
        <v>5</v>
      </c>
      <c r="C26" s="22">
        <v>1</v>
      </c>
      <c r="D26" s="64">
        <f t="shared" si="10"/>
        <v>4</v>
      </c>
      <c r="E26" s="23">
        <f t="shared" si="11"/>
        <v>1.75</v>
      </c>
      <c r="F26" s="24">
        <f t="shared" si="12"/>
        <v>0</v>
      </c>
      <c r="G26" s="25">
        <f t="shared" si="16"/>
        <v>0.33333333333333348</v>
      </c>
      <c r="H26" s="26">
        <f t="shared" si="17"/>
        <v>20</v>
      </c>
      <c r="I26" s="27">
        <f t="shared" si="18"/>
        <v>0</v>
      </c>
      <c r="J26" s="25">
        <f t="shared" si="19"/>
        <v>17.333333333333332</v>
      </c>
      <c r="K26" s="44">
        <f t="shared" si="13"/>
        <v>17</v>
      </c>
      <c r="L26" s="52">
        <f t="shared" si="14"/>
        <v>20</v>
      </c>
      <c r="M26" s="53">
        <f t="shared" si="15"/>
        <v>0</v>
      </c>
    </row>
    <row r="27" spans="2:13" ht="15.75" thickBot="1" x14ac:dyDescent="0.3">
      <c r="B27" s="32" t="s">
        <v>6</v>
      </c>
      <c r="C27" s="33">
        <v>0.9</v>
      </c>
      <c r="D27" s="65">
        <f t="shared" si="10"/>
        <v>3.6</v>
      </c>
      <c r="E27" s="34">
        <f t="shared" si="11"/>
        <v>1.9444444444444444</v>
      </c>
      <c r="F27" s="35">
        <f t="shared" si="12"/>
        <v>0.19444444444444442</v>
      </c>
      <c r="G27" s="54">
        <f t="shared" si="16"/>
        <v>0.13888888888888906</v>
      </c>
      <c r="H27" s="37">
        <f t="shared" si="17"/>
        <v>8</v>
      </c>
      <c r="I27" s="38">
        <f t="shared" si="18"/>
        <v>20</v>
      </c>
      <c r="J27" s="54">
        <f t="shared" si="19"/>
        <v>17.138888888888889</v>
      </c>
      <c r="K27" s="55">
        <f t="shared" si="13"/>
        <v>17</v>
      </c>
      <c r="L27" s="56">
        <f t="shared" si="14"/>
        <v>8</v>
      </c>
      <c r="M27" s="57">
        <f t="shared" si="15"/>
        <v>20</v>
      </c>
    </row>
    <row r="28" spans="2:13" ht="15" x14ac:dyDescent="0.25">
      <c r="B28" s="19"/>
      <c r="C28" s="42"/>
      <c r="D28" s="42"/>
      <c r="E28" s="42"/>
      <c r="F28" s="42"/>
      <c r="G28" s="42"/>
      <c r="H28" s="43"/>
      <c r="I28" s="43"/>
      <c r="J28" s="42"/>
      <c r="K28" s="30"/>
      <c r="L28" s="30"/>
      <c r="M28" s="30"/>
    </row>
    <row r="29" spans="2:13" ht="15" x14ac:dyDescent="0.25">
      <c r="B29" s="19"/>
      <c r="C29" s="42"/>
      <c r="D29" s="42"/>
      <c r="E29" s="42"/>
      <c r="F29" s="42"/>
      <c r="G29" s="42"/>
      <c r="H29" s="43"/>
      <c r="I29" s="43"/>
      <c r="J29" s="42"/>
      <c r="K29" s="30"/>
      <c r="L29" s="30"/>
      <c r="M29" s="30"/>
    </row>
    <row r="30" spans="2:13" ht="15" x14ac:dyDescent="0.25">
      <c r="B30" s="2" t="s">
        <v>23</v>
      </c>
      <c r="C30" s="6"/>
      <c r="D30" s="4">
        <v>9</v>
      </c>
      <c r="E30" s="5" t="s">
        <v>15</v>
      </c>
      <c r="G30" s="2" t="s">
        <v>21</v>
      </c>
      <c r="H30" s="3"/>
      <c r="I30" s="3"/>
      <c r="J30" s="6"/>
      <c r="K30" s="44"/>
      <c r="L30" s="66">
        <v>5</v>
      </c>
      <c r="M30" s="67" t="s">
        <v>20</v>
      </c>
    </row>
    <row r="31" spans="2:13" ht="15" thickBot="1" x14ac:dyDescent="0.25">
      <c r="H31" s="45"/>
      <c r="K31" s="30"/>
      <c r="L31" s="30"/>
      <c r="M31" s="30"/>
    </row>
    <row r="32" spans="2:13" s="7" customFormat="1" ht="15" x14ac:dyDescent="0.25">
      <c r="B32" s="8" t="s">
        <v>14</v>
      </c>
      <c r="C32" s="9" t="s">
        <v>0</v>
      </c>
      <c r="D32" s="10" t="s">
        <v>10</v>
      </c>
      <c r="E32" s="10" t="s">
        <v>9</v>
      </c>
      <c r="F32" s="58" t="s">
        <v>11</v>
      </c>
      <c r="G32" s="73" t="s">
        <v>18</v>
      </c>
      <c r="H32" s="74"/>
      <c r="I32" s="75"/>
      <c r="J32" s="70" t="s">
        <v>16</v>
      </c>
      <c r="K32" s="71"/>
      <c r="L32" s="71"/>
      <c r="M32" s="72"/>
    </row>
    <row r="33" spans="2:13" ht="15" x14ac:dyDescent="0.25">
      <c r="B33" s="12"/>
      <c r="C33" s="13"/>
      <c r="D33" s="14" t="s">
        <v>7</v>
      </c>
      <c r="E33" s="14" t="s">
        <v>8</v>
      </c>
      <c r="F33" s="59" t="s">
        <v>8</v>
      </c>
      <c r="G33" s="13" t="s">
        <v>8</v>
      </c>
      <c r="H33" s="14" t="s">
        <v>12</v>
      </c>
      <c r="I33" s="16" t="s">
        <v>13</v>
      </c>
      <c r="J33" s="21" t="s">
        <v>8</v>
      </c>
      <c r="K33" s="18" t="s">
        <v>17</v>
      </c>
      <c r="L33" s="19" t="s">
        <v>12</v>
      </c>
      <c r="M33" s="20" t="s">
        <v>13</v>
      </c>
    </row>
    <row r="34" spans="2:13" ht="15" x14ac:dyDescent="0.25">
      <c r="B34" s="21" t="s">
        <v>1</v>
      </c>
      <c r="C34" s="22">
        <v>0.95</v>
      </c>
      <c r="D34" s="64">
        <f t="shared" ref="D34:D39" si="20">L$30*C34</f>
        <v>4.75</v>
      </c>
      <c r="E34" s="23">
        <f t="shared" ref="E34:E39" si="21">D$30/D34</f>
        <v>1.8947368421052631</v>
      </c>
      <c r="F34" s="60">
        <f>E34-E$38</f>
        <v>9.4736842105263008E-2</v>
      </c>
      <c r="G34" s="25">
        <f>F$36-F34</f>
        <v>0.24812030075187974</v>
      </c>
      <c r="H34" s="26">
        <f>MINUTE(G34/24)</f>
        <v>14</v>
      </c>
      <c r="I34" s="27">
        <f>SECOND(G34/24)</f>
        <v>53</v>
      </c>
      <c r="J34" s="25">
        <f>17+G34</f>
        <v>17.248120300751879</v>
      </c>
      <c r="K34" s="44">
        <f t="shared" ref="K34:K39" si="22">HOUR($J34/24)</f>
        <v>17</v>
      </c>
      <c r="L34" s="52">
        <f t="shared" ref="L34:L39" si="23">MINUTE($J34/24)</f>
        <v>14</v>
      </c>
      <c r="M34" s="53">
        <f t="shared" ref="M34:M39" si="24">SECOND($J34/24)</f>
        <v>53</v>
      </c>
    </row>
    <row r="35" spans="2:13" ht="15" x14ac:dyDescent="0.25">
      <c r="B35" s="21" t="s">
        <v>2</v>
      </c>
      <c r="C35" s="22">
        <v>0.85</v>
      </c>
      <c r="D35" s="64">
        <f t="shared" si="20"/>
        <v>4.25</v>
      </c>
      <c r="E35" s="23">
        <f t="shared" si="21"/>
        <v>2.1176470588235294</v>
      </c>
      <c r="F35" s="60">
        <f t="shared" ref="F35:F39" si="25">E35-E$38</f>
        <v>0.31764705882352939</v>
      </c>
      <c r="G35" s="25">
        <f t="shared" ref="G35:G39" si="26">F$36-F35</f>
        <v>2.5210084033613356E-2</v>
      </c>
      <c r="H35" s="26">
        <f t="shared" ref="H35:H39" si="27">MINUTE(G35/24)</f>
        <v>1</v>
      </c>
      <c r="I35" s="27">
        <f t="shared" ref="I35:I39" si="28">SECOND(G35/24)</f>
        <v>31</v>
      </c>
      <c r="J35" s="25">
        <f t="shared" ref="J35:J39" si="29">17+G35</f>
        <v>17.025210084033613</v>
      </c>
      <c r="K35" s="44">
        <f t="shared" si="22"/>
        <v>17</v>
      </c>
      <c r="L35" s="52">
        <f t="shared" si="23"/>
        <v>1</v>
      </c>
      <c r="M35" s="53">
        <f t="shared" si="24"/>
        <v>31</v>
      </c>
    </row>
    <row r="36" spans="2:13" ht="15" x14ac:dyDescent="0.25">
      <c r="B36" s="21" t="s">
        <v>3</v>
      </c>
      <c r="C36" s="22">
        <v>0.84</v>
      </c>
      <c r="D36" s="64">
        <f t="shared" si="20"/>
        <v>4.2</v>
      </c>
      <c r="E36" s="23">
        <f t="shared" si="21"/>
        <v>2.1428571428571428</v>
      </c>
      <c r="F36" s="60">
        <f t="shared" si="25"/>
        <v>0.34285714285714275</v>
      </c>
      <c r="G36" s="25">
        <f t="shared" si="26"/>
        <v>0</v>
      </c>
      <c r="H36" s="26">
        <f t="shared" si="27"/>
        <v>0</v>
      </c>
      <c r="I36" s="27">
        <f t="shared" si="28"/>
        <v>0</v>
      </c>
      <c r="J36" s="25">
        <f t="shared" si="29"/>
        <v>17</v>
      </c>
      <c r="K36" s="44">
        <f t="shared" si="22"/>
        <v>17</v>
      </c>
      <c r="L36" s="52">
        <f t="shared" si="23"/>
        <v>0</v>
      </c>
      <c r="M36" s="53">
        <f t="shared" si="24"/>
        <v>0</v>
      </c>
    </row>
    <row r="37" spans="2:13" ht="15" x14ac:dyDescent="0.25">
      <c r="B37" s="21" t="s">
        <v>4</v>
      </c>
      <c r="C37" s="22">
        <v>0.88</v>
      </c>
      <c r="D37" s="64">
        <f t="shared" si="20"/>
        <v>4.4000000000000004</v>
      </c>
      <c r="E37" s="23">
        <f t="shared" si="21"/>
        <v>2.0454545454545454</v>
      </c>
      <c r="F37" s="60">
        <f t="shared" si="25"/>
        <v>0.24545454545454537</v>
      </c>
      <c r="G37" s="25">
        <f t="shared" si="26"/>
        <v>9.740259740259738E-2</v>
      </c>
      <c r="H37" s="26">
        <f t="shared" si="27"/>
        <v>5</v>
      </c>
      <c r="I37" s="27">
        <f t="shared" si="28"/>
        <v>51</v>
      </c>
      <c r="J37" s="25">
        <f t="shared" si="29"/>
        <v>17.097402597402599</v>
      </c>
      <c r="K37" s="44">
        <f t="shared" si="22"/>
        <v>17</v>
      </c>
      <c r="L37" s="52">
        <f t="shared" si="23"/>
        <v>5</v>
      </c>
      <c r="M37" s="53">
        <f t="shared" si="24"/>
        <v>51</v>
      </c>
    </row>
    <row r="38" spans="2:13" ht="15" x14ac:dyDescent="0.25">
      <c r="B38" s="21" t="s">
        <v>5</v>
      </c>
      <c r="C38" s="22">
        <v>1</v>
      </c>
      <c r="D38" s="64">
        <f t="shared" si="20"/>
        <v>5</v>
      </c>
      <c r="E38" s="23">
        <f t="shared" si="21"/>
        <v>1.8</v>
      </c>
      <c r="F38" s="60">
        <f t="shared" si="25"/>
        <v>0</v>
      </c>
      <c r="G38" s="25">
        <f t="shared" si="26"/>
        <v>0.34285714285714275</v>
      </c>
      <c r="H38" s="26">
        <f t="shared" si="27"/>
        <v>20</v>
      </c>
      <c r="I38" s="27">
        <f t="shared" si="28"/>
        <v>34</v>
      </c>
      <c r="J38" s="25">
        <f t="shared" si="29"/>
        <v>17.342857142857142</v>
      </c>
      <c r="K38" s="44">
        <f t="shared" si="22"/>
        <v>17</v>
      </c>
      <c r="L38" s="52">
        <f t="shared" si="23"/>
        <v>20</v>
      </c>
      <c r="M38" s="53">
        <f t="shared" si="24"/>
        <v>34</v>
      </c>
    </row>
    <row r="39" spans="2:13" ht="15.75" thickBot="1" x14ac:dyDescent="0.3">
      <c r="B39" s="32" t="s">
        <v>6</v>
      </c>
      <c r="C39" s="33">
        <v>0.9</v>
      </c>
      <c r="D39" s="65">
        <f t="shared" si="20"/>
        <v>4.5</v>
      </c>
      <c r="E39" s="34">
        <f t="shared" si="21"/>
        <v>2</v>
      </c>
      <c r="F39" s="61">
        <f t="shared" si="25"/>
        <v>0.19999999999999996</v>
      </c>
      <c r="G39" s="54">
        <f t="shared" si="26"/>
        <v>0.14285714285714279</v>
      </c>
      <c r="H39" s="37">
        <f t="shared" si="27"/>
        <v>8</v>
      </c>
      <c r="I39" s="38">
        <f t="shared" si="28"/>
        <v>34</v>
      </c>
      <c r="J39" s="54">
        <f t="shared" si="29"/>
        <v>17.142857142857142</v>
      </c>
      <c r="K39" s="55">
        <f t="shared" si="22"/>
        <v>17</v>
      </c>
      <c r="L39" s="56">
        <f t="shared" si="23"/>
        <v>8</v>
      </c>
      <c r="M39" s="57">
        <f t="shared" si="24"/>
        <v>34</v>
      </c>
    </row>
    <row r="41" spans="2:13" x14ac:dyDescent="0.2">
      <c r="B41" s="78" t="s">
        <v>27</v>
      </c>
    </row>
    <row r="42" spans="2:13" x14ac:dyDescent="0.2">
      <c r="B42" s="78" t="s">
        <v>28</v>
      </c>
    </row>
    <row r="43" spans="2:13" x14ac:dyDescent="0.2">
      <c r="B43" s="78" t="s">
        <v>29</v>
      </c>
    </row>
    <row r="44" spans="2:13" x14ac:dyDescent="0.2">
      <c r="B44" s="78"/>
    </row>
    <row r="45" spans="2:13" x14ac:dyDescent="0.2">
      <c r="B45" s="78" t="s">
        <v>30</v>
      </c>
    </row>
    <row r="46" spans="2:13" x14ac:dyDescent="0.2">
      <c r="B46" s="78" t="s">
        <v>31</v>
      </c>
    </row>
  </sheetData>
  <mergeCells count="9">
    <mergeCell ref="B1:M1"/>
    <mergeCell ref="B2:M2"/>
    <mergeCell ref="J8:M8"/>
    <mergeCell ref="J20:M20"/>
    <mergeCell ref="J32:M32"/>
    <mergeCell ref="G8:I8"/>
    <mergeCell ref="G20:I20"/>
    <mergeCell ref="G32:I32"/>
    <mergeCell ref="B4:D4"/>
  </mergeCells>
  <conditionalFormatting sqref="J10:J15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2:J27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34:J3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0:C1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2:C27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34:C3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</dc:creator>
  <cp:lastModifiedBy>SAa</cp:lastModifiedBy>
  <cp:lastPrinted>2020-01-29T15:28:43Z</cp:lastPrinted>
  <dcterms:created xsi:type="dcterms:W3CDTF">2020-01-29T13:25:34Z</dcterms:created>
  <dcterms:modified xsi:type="dcterms:W3CDTF">2020-01-30T19:12:11Z</dcterms:modified>
</cp:coreProperties>
</file>